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13_ncr:1_{3134B3C6-5CFC-479A-93D2-CB3843E5226F}" xr6:coauthVersionLast="46" xr6:coauthVersionMax="46" xr10:uidLastSave="{00000000-0000-0000-0000-000000000000}"/>
  <bookViews>
    <workbookView xWindow="-120" yWindow="-120" windowWidth="20730" windowHeight="11160" tabRatio="656" xr2:uid="{00000000-000D-0000-FFFF-FFFF00000000}"/>
  </bookViews>
  <sheets>
    <sheet name="AUDITORIA CUMPLIMIENTO" sheetId="2" r:id="rId1"/>
    <sheet name="listas" sheetId="3" state="hidden" r:id="rId2"/>
    <sheet name="Hoja1" sheetId="4" state="hidden" r:id="rId3"/>
    <sheet name="INCORRECCIONES " sheetId="6" r:id="rId4"/>
    <sheet name="Hoja2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D32" i="2" l="1"/>
  <c r="A27" i="2" l="1"/>
  <c r="B27" i="2" l="1"/>
  <c r="D27" i="2"/>
  <c r="C27" i="2" l="1"/>
  <c r="C32" i="2" l="1"/>
  <c r="C47" i="2" l="1"/>
  <c r="B53" i="2" s="1"/>
  <c r="D21" i="2" l="1"/>
  <c r="C21" i="2"/>
  <c r="B21" i="2"/>
  <c r="B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Judith Reyes Gomez (CGR)</author>
    <author>Contraloria</author>
    <author>Blanca Esmeralda Martin Moreno (CGR)</author>
  </authors>
  <commentLis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Seleccione la materialidad de planeación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valor total del asunto o materia  auditar.</t>
        </r>
      </text>
    </comment>
    <comment ref="A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 según el criterio.  
Si selecciona en el campo "Otros"
enúnciela y posteriormente explique la razón de su escogencia </t>
        </r>
      </text>
    </comment>
    <comment ref="A2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VER AUDITORIAS CON EL ASUNTO AUDITAR. CONSIDERAR LA ÚLTIMA ADITORÍA REALIZADA. SE RECOMIENDA NO TENER EN CUENTA MAYORES A 3 AÑOS.</t>
        </r>
      </text>
    </comment>
    <comment ref="C2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Traerlo del PT 24 AC Riesgos y Controles</t>
        </r>
      </text>
    </comment>
    <comment ref="D28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Traerlo del PT 24 AC Riesgos y Controles.</t>
        </r>
      </text>
    </comment>
    <comment ref="A36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las razones por las cuales, según su juicio profesional, seleccionó la base y en caso de que el porcentaje se haya seleccionado con otro criterio diferente a los sugeridos, justifique.</t>
        </r>
      </text>
    </comment>
    <comment ref="D46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si la observación se ubica en este rango, el concepto debe ser adverso</t>
        </r>
      </text>
    </comment>
    <comment ref="B47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Ingrese manualmente el porcentaje seleccionado</t>
        </r>
      </text>
    </comment>
    <comment ref="A49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CUALQUIER OBSERVACIÓN QUE SE DETECTE AÚN CUANDO ESTE POR DEBAJO DEL % DE MATERIALIDAD, SE DEBE ESTRUCTURAR EL HALLAZGO.</t>
        </r>
      </text>
    </comment>
    <comment ref="B52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Si la observación es mayor o igual a este valor y menor que la materialidad de planeación, el concepto debe ser incumplimiento material con reserva. Dependiendo de las condiciones cualitativas, puede ser adversa.</t>
        </r>
      </text>
    </comment>
    <comment ref="B6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SI EXISTEN VARIAS SITUACIONES SIMILARES CON VALORES MENORES AL UMBRAL, LA SUMATORIA PUEDE CONVERTIRSE EN MATERIALIDAD.</t>
        </r>
      </text>
    </comment>
    <comment ref="A65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Seleccione los factores cualitativos que considere significativos y que podrían llegar a afectar las decisiones de los usuarios de la materia o asunto a auditar, sin importar que su valor se encuentre por debajo de la materialidad cuantitativa. 
Justifique porque seleccionó este factor 
*En la fase de planeación con base en los resultados de la evaluación de riesgos y controles y el conocimiento del asunto a auditar 
*En la fase de informe con base en la valoración de los hallazgos detectados en la AC y las conclusiones emitidas.
</t>
        </r>
      </text>
    </comment>
    <comment ref="A6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Aquí se listan factores cualitativos usualmente examinados por la CT; no obstante, si considera que para examinar la materia asignada, existen otros factores utilice del listado la opción "Otros Factores Cualitativos" . CUANDO SON VARIOS FACTORES CUALITATIVOS SE DEBE ASIGNAR UN % A CADA UNO DE ELLOS, SEGÚN LA IMPORTANCIA EN EL ASUNTO AUDITAR Y CRITERIO DEL AUDITOR.</t>
        </r>
      </text>
    </comment>
    <comment ref="B67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CRITERIO Y DEJAR CLARO EL PESO %.</t>
        </r>
      </text>
    </comment>
    <comment ref="D67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CONCLUIR SOBRE CADA HALLAZGO.</t>
        </r>
      </text>
    </comment>
    <comment ref="A95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Teniendo en cuenta la incidencia de la alternativa de Importancia Relativa o Materialidad aplicada, los hallazgos y las conclusiones, en mesa de trabajo se sustentará el concepto que se emita sobre la materia auditada, el cual será fundamental para el pronunciamiento de la CT respecto a sí la(s) entidad(es) cumplió (eron) o no cumplió (eron) los criterios en la materia o asunto. Concepto que será plasmado en el Informe de la AC.
</t>
        </r>
      </text>
    </comment>
    <comment ref="B96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Para sustentar el Concepto de la AC, podrá considerar, entre otros:
- La frecuencia del incumplimiento.
- Si afecta los principios de la normativa aplicable.
- Si afecta áreas o actividades misionales de la entidad o del programa o del asunto evaluado.
- Si implica la existencia de irregularidades o fraudes.
- Si  el  efecto  del  incumplimiento  de  acuerdo  con  la  regulación  propia de la materia o asunto auditado, , lo califica como determinante o grave.
- Si pueden afectar de forma importante la eficiencia, eficacia o economía de las actuaciones de la entidad auditada.
- Si  conllevan situaciones generadoras de contingencias significativas  para  la  entidad  auditada, tales como sanciones, demandas judiciales, etc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<sst xmlns="http://schemas.openxmlformats.org/spreadsheetml/2006/main" count="176" uniqueCount="124">
  <si>
    <t>Entidad auditada:</t>
  </si>
  <si>
    <t>Monto</t>
  </si>
  <si>
    <t>II.  Multiplicar el porcentaje de la base seleccionada</t>
  </si>
  <si>
    <t>%</t>
  </si>
  <si>
    <t>MP</t>
  </si>
  <si>
    <t>Utilidad antes de impuestos</t>
  </si>
  <si>
    <t>Base seleccionada</t>
  </si>
  <si>
    <t>Margen bruto</t>
  </si>
  <si>
    <t>Otra, cual?</t>
  </si>
  <si>
    <t>Porcentaje determinado</t>
  </si>
  <si>
    <t xml:space="preserve">Materialidad de planeación (MP)                                                                                                                            </t>
  </si>
  <si>
    <t>Error tolerable (ET)</t>
  </si>
  <si>
    <t>ET (MP*%)</t>
  </si>
  <si>
    <t xml:space="preserve">El ET es el límite maximo de aceptación de errores con el que el auditor puede concluir que el resultado de las pruebas debe lograr su objetivo. </t>
  </si>
  <si>
    <t>Nota Importante: Este ET nunca debe ser mayor que la materialidad que se determino en la etapa de la planificación y por lo tanto será una fracción de ella.</t>
  </si>
  <si>
    <t xml:space="preserve">Determinación del importe para resumen de diferencias (RD)                                                                </t>
  </si>
  <si>
    <t>IV. Se obtiene multiplicando el MP x cualquiera de estos dos porcentajes 3% o 5% de acuerdo al porcentaje determinado en el ET.</t>
  </si>
  <si>
    <t>Porcentaje</t>
  </si>
  <si>
    <t>Importe para acumular RD (MP*%)</t>
  </si>
  <si>
    <t>Auditor:</t>
  </si>
  <si>
    <t>Fecha realización:</t>
  </si>
  <si>
    <t>Ingresos programados</t>
  </si>
  <si>
    <t>Gastos programados</t>
  </si>
  <si>
    <t>Ingresos ejecutados</t>
  </si>
  <si>
    <t>Gastos ejecutados</t>
  </si>
  <si>
    <t>Bases</t>
  </si>
  <si>
    <t>Porcentajes</t>
  </si>
  <si>
    <t>Del 0.25% al 3%</t>
  </si>
  <si>
    <t>I. Seleccione una de las bases y el porcentaje según juicio profesional:</t>
  </si>
  <si>
    <t>III.  Multiplique la MP por el 50% o 75% dependiendo de la valoración de los riesgos identificados y el diseño de control</t>
  </si>
  <si>
    <t>Ingresos o gastos</t>
  </si>
  <si>
    <t>BASES DE SELECCIÓN</t>
  </si>
  <si>
    <t>RANGOS DE PORCENTAJE</t>
  </si>
  <si>
    <t>RANGOS</t>
  </si>
  <si>
    <t>Patrimonio</t>
  </si>
  <si>
    <t>Activo</t>
  </si>
  <si>
    <t>Opinión auditoría anterior</t>
  </si>
  <si>
    <t>Calificación CI vigencia anterior</t>
  </si>
  <si>
    <t>Fenecimiento de la cuenta</t>
  </si>
  <si>
    <t>Riesgo combinado</t>
  </si>
  <si>
    <t>Diseño del control</t>
  </si>
  <si>
    <t>Sin salvedades</t>
  </si>
  <si>
    <t xml:space="preserve">Deficiente </t>
  </si>
  <si>
    <t>Fenecida</t>
  </si>
  <si>
    <t>Bajo</t>
  </si>
  <si>
    <t>Adecuado</t>
  </si>
  <si>
    <t>SUMA DE PUNTOS</t>
  </si>
  <si>
    <t>RANGO DE PORCENTAJE</t>
  </si>
  <si>
    <t>CRITERIOS</t>
  </si>
  <si>
    <t>Negativa o abstención</t>
  </si>
  <si>
    <t>No fenecida</t>
  </si>
  <si>
    <t>Alto</t>
  </si>
  <si>
    <t>Inadecuado o inexistente</t>
  </si>
  <si>
    <t>Con salvedades</t>
  </si>
  <si>
    <t>Con deficiencias</t>
  </si>
  <si>
    <t>Medio</t>
  </si>
  <si>
    <t>Parcialmente adecuado</t>
  </si>
  <si>
    <t>Eficiente</t>
  </si>
  <si>
    <t>0.25% al 3%</t>
  </si>
  <si>
    <t>EXISTENCIA DE HALLAZGOS VIGENCIAS ANTERIORES</t>
  </si>
  <si>
    <t>FENECIMIENTO DE LA CUENTA VIGENCIA ANTERIOR</t>
  </si>
  <si>
    <t>RIESGO COMBINADO VIGENCIA AUDITADA</t>
  </si>
  <si>
    <t>DISEÑO DEL CONTROL VIGENCIA AUDITADA</t>
  </si>
  <si>
    <t>Inadecuedo o inexistente</t>
  </si>
  <si>
    <t>Fiscales</t>
  </si>
  <si>
    <t>Disciplinarios</t>
  </si>
  <si>
    <t>Administrativos</t>
  </si>
  <si>
    <t>bases</t>
  </si>
  <si>
    <t>Criterios</t>
  </si>
  <si>
    <t>Conceptos AC vigencia anterior</t>
  </si>
  <si>
    <t>Período auditado:</t>
  </si>
  <si>
    <t>Hallazgos vigencias anteriores?</t>
  </si>
  <si>
    <t>Factor cualitativo</t>
  </si>
  <si>
    <t xml:space="preserve">Justificación </t>
  </si>
  <si>
    <t>Otros</t>
  </si>
  <si>
    <t>Sin hallazgos</t>
  </si>
  <si>
    <t>No se auditó la materia</t>
  </si>
  <si>
    <t>Incumplimiento Material con reserva</t>
  </si>
  <si>
    <t>Incumplimiento Material adversa</t>
  </si>
  <si>
    <t>Limitación en el alcance con reserva</t>
  </si>
  <si>
    <t>No hubo auditoría</t>
  </si>
  <si>
    <t>Gastos realizados por fuera de los límites y la destinación prevista</t>
  </si>
  <si>
    <t>Selección fase de planeación</t>
  </si>
  <si>
    <t>Incidencia en la emisión de conclusiones y concepto del informe</t>
  </si>
  <si>
    <t xml:space="preserve">Justificación del concepto de AC: </t>
  </si>
  <si>
    <t>Riesgo combinado período auditado</t>
  </si>
  <si>
    <t>Diseño del control período auditado</t>
  </si>
  <si>
    <t>Otorgar subsidios y beneficios desconociendo criterios previamente establecidos</t>
  </si>
  <si>
    <t xml:space="preserve">Pagos insuficientes e inoportunos a beneficiarios </t>
  </si>
  <si>
    <t xml:space="preserve">Recursos fiscales canalizados a fines distintos a los previstos por las Autoridades (Normas) </t>
  </si>
  <si>
    <t xml:space="preserve">Recursos Administrados por terceros o particulares sin adecuado control y seguimiento </t>
  </si>
  <si>
    <t>Reconocimiento de operaciones inexistentes o duplicadas</t>
  </si>
  <si>
    <t>Materialidad Aplicada</t>
  </si>
  <si>
    <t>1. MATERIALIDAD CUANTITATIVA</t>
  </si>
  <si>
    <t>2. MATERIALIDAD CUALITATIVA</t>
  </si>
  <si>
    <t>Cuantitativa y Cualitativa</t>
  </si>
  <si>
    <t>Cuantitativa</t>
  </si>
  <si>
    <t>Cualitativa</t>
  </si>
  <si>
    <t>Limitación en el alcance - Abstención de concepto</t>
  </si>
  <si>
    <t>3. JUSTIFICACIÓN CONCEPTO AC CONSIDERANDO LA IMPORTANCIA RELATIVA O MATERIALIDAD</t>
  </si>
  <si>
    <t>CONCEPTO AC</t>
  </si>
  <si>
    <t>Otros factores Cualitativos</t>
  </si>
  <si>
    <t>Sin reservas</t>
  </si>
  <si>
    <t xml:space="preserve">Fallas en la prestación del servicio por inobservancia de obligaciones de inspección /control / vigilancia / supervisión </t>
  </si>
  <si>
    <t>Afectación de ingresos o gastos gubernamentales por inconsistencias en  liquidación / fiscalización / cobro / recaudo / pago</t>
  </si>
  <si>
    <t>Criterios asignación Subsidios / Beneficios contrarios a principios / fines de la ley / política / programa</t>
  </si>
  <si>
    <t>Penales</t>
  </si>
  <si>
    <t>PROCESO: GESTIÓN DE CONTROL FISCAL - 
SUBCONTRALORÍA DELEGADA PARA EL CONTROL FISCAL</t>
  </si>
  <si>
    <t>AUDITORIA DE CUMPLIMIENTO</t>
  </si>
  <si>
    <t>Versión: 01 - 2020</t>
  </si>
  <si>
    <t>PAPEL DE TRABAJO  MATERIALIDAD E INCIDENCIA EN EL CONCEPTO AC</t>
  </si>
  <si>
    <t>Asunto o materia a auditar:</t>
  </si>
  <si>
    <t>Código: RECF-35-01</t>
  </si>
  <si>
    <t>Entre 0,25% y 1,17%</t>
  </si>
  <si>
    <t>Entre 1,17% y 2,08%</t>
  </si>
  <si>
    <t>Entre 2,08% y 3%</t>
  </si>
  <si>
    <t>Fecha: 30 - 09 - 2020</t>
  </si>
  <si>
    <t>CRITERIO DE EVALUACIÓN</t>
  </si>
  <si>
    <t>N°</t>
  </si>
  <si>
    <t>OBSERVACIÓN O HALLAZGO</t>
  </si>
  <si>
    <t>VALOR</t>
  </si>
  <si>
    <t>ZZZZZZ</t>
  </si>
  <si>
    <t>XXXXXXXXXX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</si>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</sst>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D59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15" xfId="0" applyFon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/>
      <protection hidden="1"/>
    </xf>
    <xf numFmtId="0" fontId="11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7" xfId="0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/>
    </xf>
    <xf numFmtId="0" fontId="14" fillId="5" borderId="16" xfId="0" applyFont="1" applyFill="1" applyBorder="1" applyAlignment="1" applyProtection="1">
      <alignment horizontal="center"/>
      <protection hidden="1"/>
    </xf>
    <xf numFmtId="0" fontId="5" fillId="0" borderId="16" xfId="0" applyFont="1" applyBorder="1" applyProtection="1">
      <protection locked="0"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9" fontId="2" fillId="0" borderId="2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9" fontId="0" fillId="0" borderId="8" xfId="2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locked="0"/>
    </xf>
    <xf numFmtId="9" fontId="0" fillId="0" borderId="7" xfId="2" applyFont="1" applyBorder="1" applyAlignment="1" applyProtection="1">
      <alignment horizontal="center"/>
      <protection locked="0"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vertical="center"/>
      <protection hidden="1"/>
    </xf>
    <xf numFmtId="0" fontId="14" fillId="5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2" fillId="0" borderId="4" xfId="0" applyFont="1" applyBorder="1" applyProtection="1">
      <protection hidden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 hidden="1"/>
    </xf>
    <xf numFmtId="10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Border="1" applyProtection="1">
      <protection locked="0"/>
    </xf>
    <xf numFmtId="165" fontId="0" fillId="0" borderId="7" xfId="1" applyNumberFormat="1" applyFont="1" applyBorder="1" applyProtection="1">
      <protection hidden="1"/>
    </xf>
    <xf numFmtId="0" fontId="0" fillId="0" borderId="0" xfId="0" applyBorder="1" applyProtection="1">
      <protection locked="0" hidden="1"/>
    </xf>
    <xf numFmtId="165" fontId="0" fillId="0" borderId="0" xfId="1" applyNumberFormat="1" applyFont="1" applyBorder="1" applyProtection="1">
      <protection locked="0"/>
    </xf>
    <xf numFmtId="0" fontId="0" fillId="0" borderId="0" xfId="0" applyFont="1" applyProtection="1">
      <protection hidden="1"/>
    </xf>
    <xf numFmtId="0" fontId="15" fillId="6" borderId="16" xfId="0" applyFont="1" applyFill="1" applyBorder="1" applyAlignment="1" applyProtection="1">
      <alignment horizontal="center"/>
      <protection hidden="1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justify" vertical="top" wrapText="1"/>
      <protection hidden="1"/>
    </xf>
    <xf numFmtId="0" fontId="22" fillId="0" borderId="0" xfId="0" applyFont="1" applyProtection="1">
      <protection hidden="1"/>
    </xf>
    <xf numFmtId="0" fontId="19" fillId="0" borderId="16" xfId="0" applyFont="1" applyBorder="1" applyAlignment="1" applyProtection="1">
      <alignment horizontal="justify" vertical="top"/>
      <protection locked="0" hidden="1"/>
    </xf>
    <xf numFmtId="0" fontId="23" fillId="0" borderId="16" xfId="0" applyFont="1" applyBorder="1" applyAlignment="1" applyProtection="1">
      <alignment vertical="top"/>
      <protection hidden="1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>
      <alignment vertical="center"/>
    </xf>
    <xf numFmtId="0" fontId="19" fillId="7" borderId="34" xfId="0" applyFont="1" applyFill="1" applyBorder="1" applyAlignment="1" applyProtection="1">
      <alignment horizontal="center"/>
      <protection hidden="1"/>
    </xf>
    <xf numFmtId="0" fontId="19" fillId="7" borderId="20" xfId="0" applyFont="1" applyFill="1" applyBorder="1" applyAlignment="1" applyProtection="1">
      <alignment horizontal="center"/>
      <protection hidden="1"/>
    </xf>
    <xf numFmtId="0" fontId="19" fillId="7" borderId="21" xfId="0" applyFont="1" applyFill="1" applyBorder="1" applyAlignment="1" applyProtection="1">
      <alignment horizontal="center"/>
      <protection hidden="1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14" fillId="5" borderId="16" xfId="0" applyFont="1" applyFill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justify" vertical="top" wrapText="1"/>
      <protection locked="0"/>
    </xf>
    <xf numFmtId="0" fontId="0" fillId="3" borderId="12" xfId="0" applyFill="1" applyBorder="1" applyAlignment="1" applyProtection="1">
      <alignment horizontal="justify" vertical="top" wrapText="1"/>
      <protection locked="0"/>
    </xf>
    <xf numFmtId="0" fontId="0" fillId="3" borderId="13" xfId="0" applyFill="1" applyBorder="1" applyAlignment="1" applyProtection="1">
      <alignment horizontal="justify" vertical="top" wrapText="1"/>
      <protection locked="0"/>
    </xf>
    <xf numFmtId="0" fontId="0" fillId="3" borderId="5" xfId="0" applyFill="1" applyBorder="1" applyAlignment="1" applyProtection="1">
      <alignment horizontal="justify" vertical="top" wrapText="1"/>
      <protection locked="0"/>
    </xf>
    <xf numFmtId="0" fontId="0" fillId="3" borderId="0" xfId="0" applyFill="1" applyBorder="1" applyAlignment="1" applyProtection="1">
      <alignment horizontal="justify" vertical="top" wrapText="1"/>
      <protection locked="0"/>
    </xf>
    <xf numFmtId="0" fontId="0" fillId="3" borderId="6" xfId="0" applyFill="1" applyBorder="1" applyAlignment="1" applyProtection="1">
      <alignment horizontal="justify" vertical="top" wrapText="1"/>
      <protection locked="0"/>
    </xf>
    <xf numFmtId="0" fontId="0" fillId="3" borderId="8" xfId="0" applyFill="1" applyBorder="1" applyAlignment="1" applyProtection="1">
      <alignment horizontal="justify" vertical="top" wrapText="1"/>
      <protection locked="0"/>
    </xf>
    <xf numFmtId="0" fontId="0" fillId="3" borderId="14" xfId="0" applyFill="1" applyBorder="1" applyAlignment="1" applyProtection="1">
      <alignment horizontal="justify" vertical="top" wrapText="1"/>
      <protection locked="0"/>
    </xf>
    <xf numFmtId="0" fontId="0" fillId="3" borderId="9" xfId="0" applyFill="1" applyBorder="1" applyAlignment="1" applyProtection="1">
      <alignment horizontal="justify" vertical="top" wrapText="1"/>
      <protection locked="0"/>
    </xf>
    <xf numFmtId="0" fontId="19" fillId="7" borderId="19" xfId="0" applyFont="1" applyFill="1" applyBorder="1" applyAlignment="1" applyProtection="1">
      <alignment horizontal="center"/>
      <protection hidden="1"/>
    </xf>
    <xf numFmtId="0" fontId="19" fillId="7" borderId="22" xfId="0" applyFont="1" applyFill="1" applyBorder="1" applyAlignment="1" applyProtection="1">
      <alignment horizontal="center"/>
      <protection hidden="1"/>
    </xf>
    <xf numFmtId="0" fontId="19" fillId="7" borderId="23" xfId="0" applyFont="1" applyFill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justify" vertical="center" wrapText="1"/>
      <protection locked="0" hidden="1"/>
    </xf>
    <xf numFmtId="0" fontId="14" fillId="0" borderId="16" xfId="0" applyFont="1" applyBorder="1" applyAlignment="1" applyProtection="1">
      <alignment horizontal="justify" vertical="center" wrapText="1"/>
      <protection locked="0" hidden="1"/>
    </xf>
    <xf numFmtId="0" fontId="17" fillId="2" borderId="19" xfId="0" applyFont="1" applyFill="1" applyBorder="1" applyAlignment="1" applyProtection="1">
      <alignment horizontal="center" vertical="center"/>
      <protection hidden="1"/>
    </xf>
    <xf numFmtId="0" fontId="17" fillId="2" borderId="20" xfId="0" applyFont="1" applyFill="1" applyBorder="1" applyAlignment="1" applyProtection="1">
      <alignment horizontal="center" vertical="center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/>
      <protection hidden="1"/>
    </xf>
    <xf numFmtId="0" fontId="19" fillId="2" borderId="8" xfId="0" applyFont="1" applyFill="1" applyBorder="1" applyAlignment="1" applyProtection="1">
      <alignment horizontal="center" vertical="center"/>
      <protection hidden="1"/>
    </xf>
    <xf numFmtId="0" fontId="17" fillId="2" borderId="28" xfId="0" applyFont="1" applyFill="1" applyBorder="1" applyAlignment="1" applyProtection="1">
      <alignment horizontal="center" vertical="center"/>
      <protection hidden="1"/>
    </xf>
    <xf numFmtId="0" fontId="17" fillId="2" borderId="30" xfId="0" applyFont="1" applyFill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justify" vertical="center" wrapText="1"/>
      <protection locked="0" hidden="1"/>
    </xf>
    <xf numFmtId="0" fontId="14" fillId="0" borderId="32" xfId="0" applyFont="1" applyBorder="1" applyAlignment="1" applyProtection="1">
      <alignment horizontal="justify" vertical="center" wrapText="1"/>
      <protection locked="0" hidden="1"/>
    </xf>
    <xf numFmtId="0" fontId="14" fillId="0" borderId="24" xfId="0" applyFont="1" applyBorder="1" applyAlignment="1" applyProtection="1">
      <alignment horizontal="justify" vertical="top" wrapText="1"/>
      <protection locked="0" hidden="1"/>
    </xf>
    <xf numFmtId="0" fontId="14" fillId="0" borderId="18" xfId="0" applyFont="1" applyBorder="1" applyAlignment="1" applyProtection="1">
      <alignment horizontal="justify" vertical="top" wrapText="1"/>
      <protection locked="0" hidden="1"/>
    </xf>
    <xf numFmtId="0" fontId="0" fillId="3" borderId="16" xfId="0" applyFill="1" applyBorder="1" applyAlignment="1" applyProtection="1">
      <alignment horizontal="center" vertical="top" wrapText="1"/>
      <protection locked="0"/>
    </xf>
    <xf numFmtId="0" fontId="19" fillId="7" borderId="3" xfId="0" applyFont="1" applyFill="1" applyBorder="1" applyAlignment="1" applyProtection="1">
      <alignment horizontal="center"/>
      <protection hidden="1"/>
    </xf>
    <xf numFmtId="0" fontId="19" fillId="7" borderId="10" xfId="0" applyFont="1" applyFill="1" applyBorder="1" applyAlignment="1" applyProtection="1">
      <alignment horizontal="center"/>
      <protection hidden="1"/>
    </xf>
    <xf numFmtId="0" fontId="19" fillId="7" borderId="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/>
      <protection locked="0"/>
    </xf>
    <xf numFmtId="165" fontId="0" fillId="0" borderId="3" xfId="1" applyNumberFormat="1" applyFont="1" applyBorder="1" applyAlignment="1" applyProtection="1">
      <alignment horizontal="center"/>
      <protection hidden="1"/>
    </xf>
    <xf numFmtId="165" fontId="0" fillId="0" borderId="4" xfId="1" applyNumberFormat="1" applyFont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center"/>
      <protection locked="0" hidden="1"/>
    </xf>
    <xf numFmtId="0" fontId="14" fillId="0" borderId="33" xfId="0" applyFont="1" applyBorder="1" applyAlignment="1" applyProtection="1">
      <alignment horizontal="justify" vertical="top" wrapText="1"/>
      <protection locked="0" hidden="1"/>
    </xf>
    <xf numFmtId="0" fontId="0" fillId="3" borderId="24" xfId="0" applyFill="1" applyBorder="1" applyAlignment="1" applyProtection="1">
      <alignment horizontal="center" vertical="top" wrapText="1"/>
      <protection locked="0"/>
    </xf>
    <xf numFmtId="9" fontId="0" fillId="3" borderId="16" xfId="0" applyNumberForma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center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27" fillId="0" borderId="16" xfId="3" applyNumberFormat="1" applyFont="1" applyBorder="1" applyAlignment="1">
      <alignment vertical="center"/>
    </xf>
    <xf numFmtId="0" fontId="0" fillId="0" borderId="16" xfId="0" applyBorder="1"/>
    <xf numFmtId="166" fontId="27" fillId="0" borderId="16" xfId="3" applyNumberFormat="1" applyFont="1" applyBorder="1"/>
    <xf numFmtId="0" fontId="17" fillId="8" borderId="15" xfId="0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165" fontId="28" fillId="8" borderId="16" xfId="1" applyNumberFormat="1" applyFont="1" applyFill="1" applyBorder="1" applyAlignment="1" applyProtection="1">
      <alignment vertical="center"/>
      <protection hidden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4D590"/>
      <color rgb="FFFD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42656</xdr:rowOff>
    </xdr:from>
    <xdr:to>
      <xdr:col>0</xdr:col>
      <xdr:colOff>924560</xdr:colOff>
      <xdr:row>2</xdr:row>
      <xdr:rowOff>116938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15B786-F871-485A-BF7B-BA78991FB1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2656"/>
          <a:ext cx="676910" cy="8267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0</xdr:col>
      <xdr:colOff>2381251</xdr:colOff>
      <xdr:row>2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37ED6F-1400-4E8B-8EAD-23F525C79A0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1323976" cy="866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7</xdr:row>
      <xdr:rowOff>47624</xdr:rowOff>
    </xdr:from>
    <xdr:to>
      <xdr:col>17</xdr:col>
      <xdr:colOff>571500</xdr:colOff>
      <xdr:row>19</xdr:row>
      <xdr:rowOff>152399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81124"/>
          <a:ext cx="68580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12</xdr:col>
      <xdr:colOff>723900</xdr:colOff>
      <xdr:row>32</xdr:row>
      <xdr:rowOff>66040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143500"/>
          <a:ext cx="2247900" cy="1018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C97"/>
  <sheetViews>
    <sheetView showGridLines="0" tabSelected="1" topLeftCell="A13" zoomScaleNormal="100" zoomScaleSheetLayoutView="115" workbookViewId="0">
      <selection activeCell="B52" sqref="B52"/>
    </sheetView>
  </sheetViews>
  <sheetFormatPr baseColWidth="10" defaultColWidth="11.42578125" defaultRowHeight="13.9" customHeight="1" x14ac:dyDescent="0.25"/>
  <cols>
    <col min="1" max="1" width="39.28515625" style="9" customWidth="1"/>
    <col min="2" max="2" width="40.7109375" style="9" customWidth="1"/>
    <col min="3" max="3" width="29.85546875" style="9" customWidth="1"/>
    <col min="4" max="4" width="22.5703125" style="9" customWidth="1"/>
    <col min="5" max="5" width="35.42578125" style="9" customWidth="1"/>
    <col min="6" max="11" width="22.42578125" style="9" customWidth="1"/>
    <col min="12" max="12" width="26.42578125" style="9" customWidth="1"/>
    <col min="13" max="13" width="10" style="9" customWidth="1"/>
    <col min="14" max="16384" width="11.42578125" style="9"/>
  </cols>
  <sheetData>
    <row r="1" spans="1:29" customFormat="1" ht="38.25" customHeight="1" x14ac:dyDescent="0.25">
      <c r="A1" s="121"/>
      <c r="B1" s="122" t="s">
        <v>107</v>
      </c>
      <c r="C1" s="122"/>
      <c r="D1" s="122"/>
      <c r="E1" s="66" t="s">
        <v>112</v>
      </c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5"/>
      <c r="S1" s="5"/>
      <c r="T1" s="5"/>
      <c r="U1" s="5"/>
      <c r="V1" s="5"/>
      <c r="W1" s="5"/>
      <c r="X1" s="5"/>
      <c r="Y1" s="5"/>
      <c r="Z1" s="5"/>
      <c r="AA1" s="9"/>
      <c r="AB1" s="9"/>
      <c r="AC1" s="9"/>
    </row>
    <row r="2" spans="1:29" customFormat="1" ht="21" customHeight="1" x14ac:dyDescent="0.25">
      <c r="A2" s="121"/>
      <c r="B2" s="123" t="s">
        <v>108</v>
      </c>
      <c r="C2" s="123"/>
      <c r="D2" s="123"/>
      <c r="E2" s="66" t="s">
        <v>109</v>
      </c>
      <c r="F2" s="62"/>
      <c r="G2" s="62"/>
      <c r="H2" s="62"/>
      <c r="I2" s="64"/>
      <c r="J2" s="64"/>
      <c r="K2" s="64"/>
      <c r="L2" s="64"/>
      <c r="M2" s="64"/>
      <c r="N2" s="64"/>
      <c r="O2" s="64"/>
      <c r="P2" s="64"/>
      <c r="Q2" s="64"/>
      <c r="R2" s="5"/>
      <c r="S2" s="5"/>
      <c r="T2" s="5"/>
      <c r="U2" s="5"/>
      <c r="V2" s="5"/>
      <c r="W2" s="5"/>
      <c r="X2" s="5"/>
      <c r="Y2" s="5"/>
      <c r="Z2" s="5"/>
      <c r="AA2" s="9"/>
      <c r="AB2" s="9"/>
      <c r="AC2" s="9"/>
    </row>
    <row r="3" spans="1:29" customFormat="1" ht="21" customHeight="1" x14ac:dyDescent="0.25">
      <c r="A3" s="121"/>
      <c r="B3" s="124" t="s">
        <v>110</v>
      </c>
      <c r="C3" s="124"/>
      <c r="D3" s="124"/>
      <c r="E3" s="66" t="s">
        <v>116</v>
      </c>
      <c r="F3" s="62"/>
      <c r="G3" s="62"/>
      <c r="H3" s="62"/>
      <c r="I3" s="65"/>
      <c r="J3" s="65"/>
      <c r="K3" s="65"/>
      <c r="L3" s="65"/>
      <c r="M3" s="65"/>
      <c r="N3" s="65"/>
      <c r="O3" s="65"/>
      <c r="P3" s="65"/>
      <c r="Q3" s="65"/>
      <c r="R3" s="5"/>
      <c r="S3" s="5"/>
      <c r="T3" s="5"/>
      <c r="U3" s="5"/>
      <c r="V3" s="5"/>
      <c r="W3" s="5"/>
      <c r="X3" s="5"/>
      <c r="Y3" s="5"/>
      <c r="Z3" s="5"/>
      <c r="AA3" s="9"/>
      <c r="AB3" s="9"/>
      <c r="AC3" s="9"/>
    </row>
    <row r="4" spans="1:29" ht="13.9" customHeight="1" x14ac:dyDescent="0.25">
      <c r="B4" s="33"/>
    </row>
    <row r="5" spans="1:29" ht="13.9" customHeight="1" x14ac:dyDescent="0.25">
      <c r="A5" s="34" t="s">
        <v>111</v>
      </c>
      <c r="B5" s="2"/>
      <c r="C5" s="2"/>
      <c r="D5" s="47"/>
      <c r="E5" s="47"/>
      <c r="O5" s="35">
        <v>0.5</v>
      </c>
      <c r="P5" s="9" t="s">
        <v>21</v>
      </c>
    </row>
    <row r="6" spans="1:29" ht="13.9" customHeight="1" x14ac:dyDescent="0.25">
      <c r="A6" s="36" t="s">
        <v>0</v>
      </c>
      <c r="B6" s="2"/>
      <c r="C6" s="2"/>
      <c r="D6" s="47"/>
      <c r="E6" s="47"/>
      <c r="O6" s="35">
        <v>0.75</v>
      </c>
      <c r="P6" s="9" t="s">
        <v>22</v>
      </c>
    </row>
    <row r="7" spans="1:29" ht="13.9" customHeight="1" x14ac:dyDescent="0.25">
      <c r="A7" s="36" t="s">
        <v>70</v>
      </c>
      <c r="B7" s="4"/>
      <c r="C7" s="47"/>
      <c r="D7" s="47"/>
      <c r="E7" s="3"/>
      <c r="P7" s="9" t="s">
        <v>23</v>
      </c>
    </row>
    <row r="8" spans="1:29" ht="13.9" customHeight="1" x14ac:dyDescent="0.25">
      <c r="A8" s="36" t="s">
        <v>19</v>
      </c>
      <c r="B8" s="1"/>
      <c r="C8" s="2"/>
      <c r="D8" s="31"/>
      <c r="E8" s="3"/>
      <c r="P8" s="9" t="s">
        <v>24</v>
      </c>
    </row>
    <row r="9" spans="1:29" ht="13.9" customHeight="1" x14ac:dyDescent="0.25">
      <c r="A9" s="36" t="s">
        <v>20</v>
      </c>
      <c r="B9" s="4"/>
      <c r="C9" s="47"/>
      <c r="D9" s="48"/>
      <c r="E9" s="3"/>
      <c r="P9" s="9" t="s">
        <v>74</v>
      </c>
    </row>
    <row r="10" spans="1:29" ht="15.75" thickBot="1" x14ac:dyDescent="0.3">
      <c r="A10" s="61" t="s">
        <v>92</v>
      </c>
      <c r="B10" s="22" t="s">
        <v>95</v>
      </c>
      <c r="D10" s="37"/>
    </row>
    <row r="11" spans="1:29" ht="19.149999999999999" hidden="1" customHeight="1" thickBot="1" x14ac:dyDescent="0.3">
      <c r="A11" s="36"/>
      <c r="D11" s="37"/>
    </row>
    <row r="12" spans="1:29" ht="18.600000000000001" customHeight="1" thickBot="1" x14ac:dyDescent="0.35">
      <c r="A12" s="105" t="s">
        <v>93</v>
      </c>
      <c r="B12" s="106"/>
      <c r="C12" s="106"/>
      <c r="D12" s="106"/>
      <c r="E12" s="107"/>
    </row>
    <row r="13" spans="1:29" ht="13.9" customHeight="1" x14ac:dyDescent="0.25">
      <c r="A13" s="9" t="s">
        <v>28</v>
      </c>
      <c r="B13" s="37"/>
    </row>
    <row r="14" spans="1:29" ht="13.9" customHeight="1" thickBot="1" x14ac:dyDescent="0.3">
      <c r="P14" s="9" t="s">
        <v>66</v>
      </c>
    </row>
    <row r="15" spans="1:29" ht="13.9" customHeight="1" thickBot="1" x14ac:dyDescent="0.3">
      <c r="A15" s="23" t="s">
        <v>6</v>
      </c>
      <c r="B15" s="23" t="s">
        <v>1</v>
      </c>
      <c r="D15" s="25"/>
      <c r="E15" s="24" t="s">
        <v>26</v>
      </c>
      <c r="P15" s="9" t="s">
        <v>106</v>
      </c>
    </row>
    <row r="16" spans="1:29" ht="13.9" customHeight="1" thickBot="1" x14ac:dyDescent="0.3">
      <c r="A16" s="49" t="s">
        <v>24</v>
      </c>
      <c r="B16" s="51"/>
      <c r="D16" s="39"/>
      <c r="E16" s="7" t="s">
        <v>27</v>
      </c>
      <c r="P16" s="9" t="s">
        <v>64</v>
      </c>
    </row>
    <row r="17" spans="1:16" ht="13.9" customHeight="1" x14ac:dyDescent="0.25">
      <c r="A17" s="53"/>
      <c r="B17" s="54"/>
      <c r="D17" s="39"/>
      <c r="E17" s="30"/>
      <c r="P17" s="9" t="s">
        <v>65</v>
      </c>
    </row>
    <row r="18" spans="1:16" ht="13.9" customHeight="1" x14ac:dyDescent="0.25">
      <c r="A18" s="5"/>
      <c r="B18" s="5"/>
      <c r="D18" s="39"/>
      <c r="E18" s="25"/>
      <c r="P18" s="9" t="s">
        <v>75</v>
      </c>
    </row>
    <row r="19" spans="1:16" ht="11.45" customHeight="1" x14ac:dyDescent="0.25">
      <c r="A19" s="40" t="s">
        <v>68</v>
      </c>
      <c r="B19" s="5"/>
      <c r="C19" s="5"/>
      <c r="D19" s="5"/>
      <c r="P19" s="9" t="s">
        <v>76</v>
      </c>
    </row>
    <row r="20" spans="1:16" ht="21.6" customHeight="1" x14ac:dyDescent="0.35">
      <c r="A20" s="15" t="s">
        <v>31</v>
      </c>
      <c r="B20" s="115" t="s">
        <v>32</v>
      </c>
      <c r="C20" s="115"/>
      <c r="D20" s="115"/>
      <c r="E20" s="41"/>
    </row>
    <row r="21" spans="1:16" ht="13.9" customHeight="1" x14ac:dyDescent="0.25">
      <c r="A21" s="6" t="s">
        <v>33</v>
      </c>
      <c r="B21" s="7" t="str">
        <f>IF(AND(C32&lt;=12,C32&gt;=9),1,"NO APLICA")</f>
        <v>NO APLICA</v>
      </c>
      <c r="C21" s="8" t="str">
        <f>IF(AND(C32&lt;9,C32&gt;=6),2,"NO APLICA")</f>
        <v>NO APLICA</v>
      </c>
      <c r="D21" s="7" t="str">
        <f>IF(AND(C32&lt;6,C32&gt;=4),3,"NO APLICA")</f>
        <v>NO APLICA</v>
      </c>
      <c r="E21" s="5"/>
    </row>
    <row r="22" spans="1:16" ht="13.9" customHeight="1" x14ac:dyDescent="0.25">
      <c r="A22" s="42" t="s">
        <v>21</v>
      </c>
      <c r="B22" s="19" t="s">
        <v>113</v>
      </c>
      <c r="C22" s="19" t="s">
        <v>114</v>
      </c>
      <c r="D22" s="19" t="s">
        <v>115</v>
      </c>
      <c r="E22" s="5"/>
      <c r="P22" s="9" t="s">
        <v>102</v>
      </c>
    </row>
    <row r="23" spans="1:16" ht="13.9" customHeight="1" x14ac:dyDescent="0.25">
      <c r="A23" s="42" t="s">
        <v>22</v>
      </c>
      <c r="B23" s="19" t="s">
        <v>113</v>
      </c>
      <c r="C23" s="19" t="s">
        <v>114</v>
      </c>
      <c r="D23" s="19" t="s">
        <v>115</v>
      </c>
      <c r="E23" s="5"/>
      <c r="P23" s="9" t="s">
        <v>77</v>
      </c>
    </row>
    <row r="24" spans="1:16" ht="13.9" customHeight="1" x14ac:dyDescent="0.25">
      <c r="A24" s="42" t="s">
        <v>23</v>
      </c>
      <c r="B24" s="19" t="s">
        <v>113</v>
      </c>
      <c r="C24" s="19" t="s">
        <v>114</v>
      </c>
      <c r="D24" s="19" t="s">
        <v>115</v>
      </c>
      <c r="E24" s="5"/>
      <c r="P24" s="9" t="s">
        <v>78</v>
      </c>
    </row>
    <row r="25" spans="1:16" ht="13.9" customHeight="1" x14ac:dyDescent="0.25">
      <c r="A25" s="42" t="s">
        <v>24</v>
      </c>
      <c r="B25" s="19" t="s">
        <v>113</v>
      </c>
      <c r="C25" s="19" t="s">
        <v>114</v>
      </c>
      <c r="D25" s="19" t="s">
        <v>115</v>
      </c>
      <c r="E25" s="5"/>
      <c r="P25" s="9" t="s">
        <v>79</v>
      </c>
    </row>
    <row r="26" spans="1:16" ht="13.9" customHeight="1" x14ac:dyDescent="0.3">
      <c r="A26" s="42" t="s">
        <v>74</v>
      </c>
      <c r="B26" s="19" t="s">
        <v>113</v>
      </c>
      <c r="C26" s="19" t="s">
        <v>114</v>
      </c>
      <c r="D26" s="19" t="s">
        <v>115</v>
      </c>
      <c r="E26" s="10"/>
      <c r="P26" s="9" t="s">
        <v>98</v>
      </c>
    </row>
    <row r="27" spans="1:16" ht="13.9" customHeight="1" x14ac:dyDescent="0.3">
      <c r="A27" s="42">
        <f>IF(A29="Fiscales",3,IF(A29="Penales",2,IF(A29="Disciplinarios",1,IF(A29="Administrativos",1,IF(A29="Sin hallazgos",0,IF(A29="No se auditó la materia",0,0))))))</f>
        <v>0</v>
      </c>
      <c r="B27" s="19">
        <f>IF(B29="Sin reservas",1,IF(B29="Incumplimiento Material con reserva",2,IF(B29="Incumplimiento Material adversa",4,IF(B29="Limitación en el alcance con reserva",3,IF(B29="Limitación en el alcance - Abstención de concepto",4,IF(B29="No hubo auditoría",1,0))))))</f>
        <v>0</v>
      </c>
      <c r="C27" s="19">
        <f>IF(C29="Alto",3,IF(C29="Medio",2,IF(C29="Bajo",1,0)))</f>
        <v>0</v>
      </c>
      <c r="D27" s="19">
        <f>IF(D29="Inadecuado o inexistente",3,IF(D29="Parcialmente adecuado",2,IF(D29="Adecuado",1,0)))</f>
        <v>0</v>
      </c>
      <c r="E27" s="10"/>
      <c r="P27" s="9" t="s">
        <v>80</v>
      </c>
    </row>
    <row r="28" spans="1:16" ht="26.45" customHeight="1" x14ac:dyDescent="0.3">
      <c r="A28" s="43" t="s">
        <v>71</v>
      </c>
      <c r="B28" s="43" t="s">
        <v>69</v>
      </c>
      <c r="C28" s="43" t="s">
        <v>85</v>
      </c>
      <c r="D28" s="43" t="s">
        <v>86</v>
      </c>
      <c r="E28" s="10"/>
    </row>
    <row r="29" spans="1:16" ht="13.9" customHeight="1" x14ac:dyDescent="0.3">
      <c r="A29" s="22"/>
      <c r="B29" s="22"/>
      <c r="C29" s="22"/>
      <c r="D29" s="22"/>
      <c r="E29" s="10"/>
    </row>
    <row r="30" spans="1:16" ht="13.9" customHeight="1" x14ac:dyDescent="0.25">
      <c r="P30" s="9" t="s">
        <v>52</v>
      </c>
    </row>
    <row r="31" spans="1:16" ht="13.9" customHeight="1" x14ac:dyDescent="0.25">
      <c r="A31" s="75" t="s">
        <v>31</v>
      </c>
      <c r="B31" s="75"/>
      <c r="C31" s="21" t="s">
        <v>46</v>
      </c>
      <c r="D31" s="75" t="s">
        <v>47</v>
      </c>
      <c r="E31" s="75"/>
      <c r="P31" s="9" t="s">
        <v>56</v>
      </c>
    </row>
    <row r="32" spans="1:16" ht="13.9" customHeight="1" x14ac:dyDescent="0.25">
      <c r="A32" s="116" t="s">
        <v>24</v>
      </c>
      <c r="B32" s="116"/>
      <c r="C32" s="56">
        <f>SUM(A27,B27,C27,D27,E27)</f>
        <v>0</v>
      </c>
      <c r="D32" s="76" t="str">
        <f>IF(AND(A22=A32,ISNUMBER(B21)),B22,IF(AND(A23=A32,ISNUMBER(B21)),B23,IF(AND(A24=A32,ISNUMBER(B21)),B24,IF(AND(A25=A32,ISNUMBER(B21)),B25,IF(AND(A22=A32,ISNUMBER(C21)),C22,IF(AND(A23=A32,ISNUMBER(C21)),C23,IF(AND(A24=A32,ISNUMBER(C21)),C24,IF(AND(A25=A32,ISNUMBER(C21)),C25,IF(AND(A22=A32,ISNUMBER(D21)),D22,IF(AND(A23=A32,ISNUMBER(D21)),D23,IF(AND(A24=A32,ISNUMBER(D21)),D24,IF(AND(A25=A32,ISNUMBER(D21)),D25,(B22)))))))))))))</f>
        <v>Entre 0,25% y 1,17%</v>
      </c>
      <c r="E32" s="76"/>
      <c r="I32" s="44"/>
      <c r="J32" s="44"/>
      <c r="K32" s="44"/>
      <c r="P32" s="9" t="s">
        <v>45</v>
      </c>
    </row>
    <row r="33" spans="1:16" ht="13.9" customHeight="1" x14ac:dyDescent="0.25">
      <c r="F33" s="5"/>
      <c r="G33" s="5"/>
      <c r="H33" s="5"/>
      <c r="I33" s="5"/>
      <c r="J33" s="5"/>
      <c r="K33" s="5"/>
      <c r="L33" s="5"/>
      <c r="M33" s="5"/>
      <c r="N33" s="5"/>
    </row>
    <row r="34" spans="1:16" ht="13.9" customHeight="1" x14ac:dyDescent="0.25">
      <c r="A34" s="9" t="s">
        <v>8</v>
      </c>
      <c r="B34" s="112"/>
      <c r="C34" s="112"/>
      <c r="D34" s="112"/>
      <c r="E34" s="112"/>
      <c r="F34" s="5"/>
      <c r="G34" s="5"/>
      <c r="H34" s="5"/>
      <c r="I34" s="5"/>
      <c r="J34" s="5"/>
      <c r="K34" s="5"/>
      <c r="L34" s="5"/>
      <c r="M34" s="5"/>
      <c r="N34" s="5"/>
      <c r="P34" s="59" t="s">
        <v>96</v>
      </c>
    </row>
    <row r="35" spans="1:16" ht="13.9" customHeight="1" thickBot="1" x14ac:dyDescent="0.3">
      <c r="F35" s="5"/>
      <c r="G35" s="5"/>
      <c r="H35" s="5"/>
      <c r="I35" s="5"/>
      <c r="J35" s="5"/>
      <c r="K35" s="5"/>
      <c r="L35" s="5"/>
      <c r="M35" s="5"/>
      <c r="N35" s="5"/>
      <c r="P35" s="59" t="s">
        <v>97</v>
      </c>
    </row>
    <row r="36" spans="1:16" ht="13.9" customHeight="1" x14ac:dyDescent="0.25">
      <c r="A36" s="77"/>
      <c r="B36" s="78"/>
      <c r="C36" s="78"/>
      <c r="D36" s="78"/>
      <c r="E36" s="79"/>
      <c r="F36" s="5"/>
      <c r="G36" s="5"/>
      <c r="H36" s="5"/>
      <c r="I36" s="5"/>
      <c r="J36" s="5"/>
      <c r="K36" s="5"/>
      <c r="L36" s="5"/>
      <c r="M36" s="5"/>
      <c r="N36" s="5"/>
      <c r="P36" s="59" t="s">
        <v>95</v>
      </c>
    </row>
    <row r="37" spans="1:16" ht="13.9" customHeight="1" x14ac:dyDescent="0.25">
      <c r="A37" s="80"/>
      <c r="B37" s="81"/>
      <c r="C37" s="81"/>
      <c r="D37" s="81"/>
      <c r="E37" s="82"/>
      <c r="F37" s="5"/>
      <c r="G37" s="5"/>
      <c r="H37" s="5"/>
      <c r="I37" s="5"/>
      <c r="J37" s="5"/>
      <c r="K37" s="5"/>
      <c r="L37" s="5"/>
      <c r="M37" s="5"/>
      <c r="N37" s="5"/>
    </row>
    <row r="38" spans="1:16" ht="13.9" customHeight="1" x14ac:dyDescent="0.25">
      <c r="A38" s="80"/>
      <c r="B38" s="81"/>
      <c r="C38" s="81"/>
      <c r="D38" s="81"/>
      <c r="E38" s="82"/>
      <c r="F38" s="5"/>
      <c r="G38" s="5"/>
      <c r="H38" s="5"/>
      <c r="I38" s="5"/>
      <c r="J38" s="5"/>
      <c r="K38" s="5"/>
      <c r="L38" s="5"/>
      <c r="M38" s="5"/>
      <c r="N38" s="5"/>
    </row>
    <row r="39" spans="1:16" ht="13.9" customHeight="1" x14ac:dyDescent="0.25">
      <c r="A39" s="80"/>
      <c r="B39" s="81"/>
      <c r="C39" s="81"/>
      <c r="D39" s="81"/>
      <c r="E39" s="82"/>
      <c r="F39" s="5"/>
      <c r="G39" s="5"/>
      <c r="H39" s="5"/>
      <c r="I39" s="5"/>
      <c r="J39" s="5"/>
      <c r="K39" s="5"/>
      <c r="L39" s="5"/>
      <c r="M39" s="5"/>
      <c r="N39" s="5"/>
    </row>
    <row r="40" spans="1:16" ht="13.9" customHeight="1" x14ac:dyDescent="0.25">
      <c r="A40" s="80"/>
      <c r="B40" s="81"/>
      <c r="C40" s="81"/>
      <c r="D40" s="81"/>
      <c r="E40" s="82"/>
      <c r="F40" s="5"/>
      <c r="G40" s="5"/>
      <c r="H40" s="5"/>
      <c r="I40" s="5"/>
      <c r="J40" s="5"/>
      <c r="K40" s="5"/>
      <c r="L40" s="5"/>
      <c r="M40" s="5"/>
      <c r="N40" s="5"/>
    </row>
    <row r="41" spans="1:16" ht="13.9" customHeight="1" thickBot="1" x14ac:dyDescent="0.3">
      <c r="A41" s="83"/>
      <c r="B41" s="84"/>
      <c r="C41" s="84"/>
      <c r="D41" s="84"/>
      <c r="E41" s="85"/>
      <c r="F41" s="5"/>
      <c r="G41" s="5"/>
      <c r="H41" s="5"/>
      <c r="I41" s="5"/>
      <c r="J41" s="5"/>
      <c r="K41" s="5"/>
      <c r="L41" s="5"/>
      <c r="M41" s="5"/>
      <c r="N41" s="5"/>
    </row>
    <row r="42" spans="1:16" ht="13.9" customHeight="1" x14ac:dyDescent="0.25">
      <c r="F42" s="5"/>
      <c r="G42" s="5"/>
      <c r="H42" s="5"/>
      <c r="I42" s="5"/>
      <c r="J42" s="5"/>
      <c r="K42" s="5"/>
      <c r="L42" s="5"/>
      <c r="M42" s="5"/>
      <c r="N42" s="5"/>
    </row>
    <row r="43" spans="1:16" ht="13.9" customHeight="1" x14ac:dyDescent="0.25">
      <c r="A43" s="110" t="s">
        <v>10</v>
      </c>
      <c r="B43" s="110"/>
      <c r="C43" s="110"/>
      <c r="D43" s="110"/>
      <c r="E43" s="110"/>
      <c r="F43" s="5"/>
      <c r="G43" s="5"/>
      <c r="H43" s="5"/>
      <c r="I43" s="5"/>
      <c r="J43" s="5"/>
      <c r="K43" s="5"/>
      <c r="L43" s="5"/>
      <c r="M43" s="5"/>
      <c r="N43" s="5"/>
    </row>
    <row r="44" spans="1:16" ht="13.9" customHeight="1" x14ac:dyDescent="0.25">
      <c r="A44" s="9" t="s">
        <v>2</v>
      </c>
      <c r="F44" s="5"/>
      <c r="G44" s="5"/>
      <c r="H44" s="5"/>
      <c r="I44" s="5"/>
      <c r="J44" s="5"/>
      <c r="K44" s="5"/>
      <c r="L44" s="5"/>
      <c r="M44" s="5"/>
      <c r="N44" s="5"/>
    </row>
    <row r="45" spans="1:16" ht="13.9" customHeight="1" thickBot="1" x14ac:dyDescent="0.3">
      <c r="F45" s="5"/>
      <c r="G45" s="5"/>
      <c r="H45" s="5"/>
      <c r="I45" s="5"/>
      <c r="J45" s="5"/>
      <c r="K45" s="5"/>
      <c r="L45" s="5"/>
      <c r="M45" s="5"/>
      <c r="N45" s="5"/>
    </row>
    <row r="46" spans="1:16" ht="13.9" customHeight="1" thickBot="1" x14ac:dyDescent="0.3">
      <c r="A46" s="23" t="s">
        <v>6</v>
      </c>
      <c r="B46" s="26" t="s">
        <v>3</v>
      </c>
      <c r="C46" s="45"/>
      <c r="D46" s="46" t="s">
        <v>4</v>
      </c>
    </row>
    <row r="47" spans="1:16" ht="13.9" customHeight="1" thickBot="1" x14ac:dyDescent="0.3">
      <c r="A47" s="38"/>
      <c r="B47" s="50">
        <v>2.0799999999999999E-2</v>
      </c>
      <c r="C47" s="113">
        <f>+B16*B47</f>
        <v>0</v>
      </c>
      <c r="D47" s="114"/>
    </row>
    <row r="49" spans="1:21" ht="13.9" customHeight="1" x14ac:dyDescent="0.25">
      <c r="A49" s="110" t="s">
        <v>11</v>
      </c>
      <c r="B49" s="110"/>
      <c r="C49" s="110"/>
      <c r="D49" s="110"/>
      <c r="E49" s="110"/>
    </row>
    <row r="50" spans="1:21" ht="13.9" customHeight="1" x14ac:dyDescent="0.25">
      <c r="A50" s="111" t="s">
        <v>29</v>
      </c>
      <c r="B50" s="111"/>
      <c r="C50" s="111"/>
      <c r="D50" s="111"/>
      <c r="E50" s="111"/>
    </row>
    <row r="51" spans="1:21" ht="13.9" customHeight="1" thickBot="1" x14ac:dyDescent="0.3"/>
    <row r="52" spans="1:21" ht="13.9" customHeight="1" thickBot="1" x14ac:dyDescent="0.3">
      <c r="A52" s="23" t="s">
        <v>9</v>
      </c>
      <c r="B52" s="23" t="s">
        <v>12</v>
      </c>
      <c r="C52" s="5"/>
    </row>
    <row r="53" spans="1:21" ht="13.9" customHeight="1" thickBot="1" x14ac:dyDescent="0.3">
      <c r="A53" s="32"/>
      <c r="B53" s="52">
        <f>+C47*A53</f>
        <v>0</v>
      </c>
      <c r="C53" s="5"/>
    </row>
    <row r="55" spans="1:21" ht="13.9" customHeight="1" x14ac:dyDescent="0.25">
      <c r="A55" s="108" t="s">
        <v>13</v>
      </c>
      <c r="B55" s="108"/>
      <c r="C55" s="108"/>
      <c r="D55" s="108"/>
      <c r="E55" s="108"/>
    </row>
    <row r="56" spans="1:21" ht="13.9" customHeight="1" x14ac:dyDescent="0.25">
      <c r="A56" s="108"/>
      <c r="B56" s="108"/>
      <c r="C56" s="108"/>
      <c r="D56" s="108"/>
      <c r="E56" s="108"/>
    </row>
    <row r="57" spans="1:21" ht="13.9" customHeight="1" x14ac:dyDescent="0.25">
      <c r="A57" s="109" t="s">
        <v>14</v>
      </c>
      <c r="B57" s="109"/>
      <c r="C57" s="109"/>
      <c r="D57" s="109"/>
      <c r="E57" s="109"/>
    </row>
    <row r="59" spans="1:21" ht="13.9" customHeight="1" x14ac:dyDescent="0.25">
      <c r="A59" s="110" t="s">
        <v>15</v>
      </c>
      <c r="B59" s="110"/>
      <c r="C59" s="110"/>
      <c r="D59" s="110"/>
      <c r="E59" s="110"/>
    </row>
    <row r="60" spans="1:21" ht="13.9" customHeight="1" x14ac:dyDescent="0.25">
      <c r="A60" s="111" t="s">
        <v>16</v>
      </c>
      <c r="B60" s="111"/>
      <c r="C60" s="111"/>
      <c r="D60" s="111"/>
      <c r="E60" s="111"/>
    </row>
    <row r="61" spans="1:21" ht="13.9" customHeight="1" thickBot="1" x14ac:dyDescent="0.3"/>
    <row r="62" spans="1:21" ht="13.9" customHeight="1" thickBot="1" x14ac:dyDescent="0.3">
      <c r="A62" s="27" t="s">
        <v>17</v>
      </c>
      <c r="B62" s="28" t="s">
        <v>18</v>
      </c>
      <c r="P62" s="58" t="s">
        <v>87</v>
      </c>
      <c r="Q62" s="55"/>
      <c r="R62" s="55"/>
      <c r="S62" s="55"/>
      <c r="T62" s="55"/>
      <c r="U62" s="37"/>
    </row>
    <row r="63" spans="1:21" ht="13.9" customHeight="1" thickBot="1" x14ac:dyDescent="0.3">
      <c r="A63" s="29">
        <v>0.03</v>
      </c>
      <c r="B63" s="52">
        <f>+C47*A63</f>
        <v>0</v>
      </c>
      <c r="P63" s="58" t="s">
        <v>105</v>
      </c>
      <c r="Q63" s="37"/>
      <c r="R63" s="37"/>
      <c r="S63" s="37"/>
      <c r="T63" s="37"/>
      <c r="U63" s="37"/>
    </row>
    <row r="64" spans="1:21" ht="13.9" customHeight="1" thickBot="1" x14ac:dyDescent="0.3">
      <c r="P64" s="58" t="s">
        <v>81</v>
      </c>
      <c r="Q64" s="37"/>
      <c r="R64" s="37"/>
      <c r="S64" s="37"/>
      <c r="T64" s="37"/>
      <c r="U64" s="37"/>
    </row>
    <row r="65" spans="1:21" ht="18" customHeight="1" thickBot="1" x14ac:dyDescent="0.35">
      <c r="A65" s="86" t="s">
        <v>94</v>
      </c>
      <c r="B65" s="87"/>
      <c r="C65" s="87"/>
      <c r="D65" s="87"/>
      <c r="E65" s="88"/>
      <c r="P65" s="58" t="s">
        <v>88</v>
      </c>
      <c r="Q65" s="37"/>
      <c r="R65" s="37"/>
      <c r="S65" s="37"/>
      <c r="T65" s="37"/>
      <c r="U65" s="37"/>
    </row>
    <row r="66" spans="1:21" ht="12" customHeight="1" x14ac:dyDescent="0.25">
      <c r="A66" s="96" t="s">
        <v>72</v>
      </c>
      <c r="B66" s="91" t="s">
        <v>73</v>
      </c>
      <c r="C66" s="92"/>
      <c r="D66" s="92"/>
      <c r="E66" s="93"/>
      <c r="P66" s="58" t="s">
        <v>103</v>
      </c>
      <c r="Q66" s="37"/>
      <c r="R66" s="37"/>
      <c r="S66" s="37"/>
      <c r="T66" s="37"/>
      <c r="U66" s="37"/>
    </row>
    <row r="67" spans="1:21" ht="16.149999999999999" customHeight="1" thickBot="1" x14ac:dyDescent="0.3">
      <c r="A67" s="97"/>
      <c r="B67" s="98" t="s">
        <v>82</v>
      </c>
      <c r="C67" s="99"/>
      <c r="D67" s="125" t="s">
        <v>83</v>
      </c>
      <c r="E67" s="126"/>
      <c r="P67" s="58" t="s">
        <v>104</v>
      </c>
      <c r="Q67" s="37"/>
      <c r="R67" s="37"/>
      <c r="S67" s="37"/>
      <c r="T67" s="37"/>
      <c r="U67" s="37"/>
    </row>
    <row r="68" spans="1:21" ht="27" customHeight="1" x14ac:dyDescent="0.25">
      <c r="A68" s="89"/>
      <c r="B68" s="94"/>
      <c r="C68" s="94"/>
      <c r="D68" s="94"/>
      <c r="E68" s="94"/>
      <c r="P68" s="58" t="s">
        <v>89</v>
      </c>
      <c r="Q68" s="37"/>
      <c r="R68" s="37"/>
      <c r="S68" s="37"/>
      <c r="T68" s="37"/>
      <c r="U68" s="37"/>
    </row>
    <row r="69" spans="1:21" ht="37.15" customHeight="1" x14ac:dyDescent="0.25">
      <c r="A69" s="90"/>
      <c r="B69" s="95"/>
      <c r="C69" s="95"/>
      <c r="D69" s="95"/>
      <c r="E69" s="95"/>
      <c r="P69" s="58" t="s">
        <v>90</v>
      </c>
    </row>
    <row r="70" spans="1:21" ht="23.45" customHeight="1" x14ac:dyDescent="0.25">
      <c r="A70" s="100"/>
      <c r="B70" s="95"/>
      <c r="C70" s="95"/>
      <c r="D70" s="95"/>
      <c r="E70" s="95"/>
      <c r="P70" s="58" t="s">
        <v>91</v>
      </c>
    </row>
    <row r="71" spans="1:21" ht="23.45" customHeight="1" x14ac:dyDescent="0.25">
      <c r="A71" s="101"/>
      <c r="B71" s="95"/>
      <c r="C71" s="95"/>
      <c r="D71" s="95"/>
      <c r="E71" s="95"/>
      <c r="P71" s="58" t="s">
        <v>101</v>
      </c>
    </row>
    <row r="72" spans="1:21" ht="25.15" customHeight="1" x14ac:dyDescent="0.25">
      <c r="A72" s="89"/>
      <c r="B72" s="95"/>
      <c r="C72" s="95"/>
      <c r="D72" s="95"/>
      <c r="E72" s="95"/>
    </row>
    <row r="73" spans="1:21" ht="18.600000000000001" customHeight="1" x14ac:dyDescent="0.25">
      <c r="A73" s="100"/>
      <c r="B73" s="119"/>
      <c r="C73" s="120"/>
      <c r="D73" s="95"/>
      <c r="E73" s="95"/>
    </row>
    <row r="74" spans="1:21" ht="32.450000000000003" customHeight="1" x14ac:dyDescent="0.25">
      <c r="A74" s="89"/>
      <c r="B74" s="120"/>
      <c r="C74" s="120"/>
      <c r="D74" s="95"/>
      <c r="E74" s="95"/>
    </row>
    <row r="75" spans="1:21" ht="15" hidden="1" x14ac:dyDescent="0.25">
      <c r="A75" s="100"/>
      <c r="B75" s="104"/>
      <c r="C75" s="104"/>
      <c r="D75" s="104"/>
      <c r="E75" s="104"/>
    </row>
    <row r="76" spans="1:21" ht="15" hidden="1" x14ac:dyDescent="0.25">
      <c r="A76" s="89"/>
      <c r="B76" s="104"/>
      <c r="C76" s="104"/>
      <c r="D76" s="104"/>
      <c r="E76" s="104"/>
    </row>
    <row r="77" spans="1:21" ht="15" hidden="1" x14ac:dyDescent="0.25">
      <c r="A77" s="100"/>
      <c r="B77" s="104"/>
      <c r="C77" s="104"/>
      <c r="D77" s="104"/>
      <c r="E77" s="104"/>
    </row>
    <row r="78" spans="1:21" ht="15" hidden="1" x14ac:dyDescent="0.25">
      <c r="A78" s="89"/>
      <c r="B78" s="104"/>
      <c r="C78" s="104"/>
      <c r="D78" s="104"/>
      <c r="E78" s="104"/>
    </row>
    <row r="79" spans="1:21" ht="15" hidden="1" x14ac:dyDescent="0.25">
      <c r="A79" s="100"/>
      <c r="B79" s="104"/>
      <c r="C79" s="104"/>
      <c r="D79" s="104"/>
      <c r="E79" s="104"/>
    </row>
    <row r="80" spans="1:21" ht="15" hidden="1" x14ac:dyDescent="0.25">
      <c r="A80" s="89"/>
      <c r="B80" s="104"/>
      <c r="C80" s="104"/>
      <c r="D80" s="104"/>
      <c r="E80" s="104"/>
    </row>
    <row r="81" spans="1:5" ht="15" hidden="1" x14ac:dyDescent="0.25">
      <c r="A81" s="102"/>
      <c r="B81" s="104"/>
      <c r="C81" s="104"/>
      <c r="D81" s="104"/>
      <c r="E81" s="104"/>
    </row>
    <row r="82" spans="1:5" ht="15" hidden="1" x14ac:dyDescent="0.25">
      <c r="A82" s="103"/>
      <c r="B82" s="104"/>
      <c r="C82" s="104"/>
      <c r="D82" s="104"/>
      <c r="E82" s="104"/>
    </row>
    <row r="83" spans="1:5" ht="15" hidden="1" x14ac:dyDescent="0.25">
      <c r="A83" s="102"/>
      <c r="B83" s="104"/>
      <c r="C83" s="104"/>
      <c r="D83" s="104"/>
      <c r="E83" s="104"/>
    </row>
    <row r="84" spans="1:5" ht="15" hidden="1" x14ac:dyDescent="0.25">
      <c r="A84" s="103"/>
      <c r="B84" s="104"/>
      <c r="C84" s="104"/>
      <c r="D84" s="104"/>
      <c r="E84" s="104"/>
    </row>
    <row r="85" spans="1:5" ht="15" hidden="1" x14ac:dyDescent="0.25">
      <c r="A85" s="102"/>
      <c r="B85" s="104"/>
      <c r="C85" s="104"/>
      <c r="D85" s="104"/>
      <c r="E85" s="104"/>
    </row>
    <row r="86" spans="1:5" ht="15" hidden="1" x14ac:dyDescent="0.25">
      <c r="A86" s="103"/>
      <c r="B86" s="104"/>
      <c r="C86" s="104"/>
      <c r="D86" s="104"/>
      <c r="E86" s="104"/>
    </row>
    <row r="87" spans="1:5" ht="15" hidden="1" x14ac:dyDescent="0.25">
      <c r="A87" s="102"/>
      <c r="B87" s="104"/>
      <c r="C87" s="104"/>
      <c r="D87" s="104"/>
      <c r="E87" s="104"/>
    </row>
    <row r="88" spans="1:5" ht="15" hidden="1" x14ac:dyDescent="0.25">
      <c r="A88" s="103"/>
      <c r="B88" s="104"/>
      <c r="C88" s="104"/>
      <c r="D88" s="104"/>
      <c r="E88" s="104"/>
    </row>
    <row r="89" spans="1:5" ht="15" hidden="1" x14ac:dyDescent="0.25">
      <c r="A89" s="102"/>
      <c r="B89" s="104"/>
      <c r="C89" s="104"/>
      <c r="D89" s="104"/>
      <c r="E89" s="104"/>
    </row>
    <row r="90" spans="1:5" ht="15" hidden="1" x14ac:dyDescent="0.25">
      <c r="A90" s="103"/>
      <c r="B90" s="104"/>
      <c r="C90" s="104"/>
      <c r="D90" s="104"/>
      <c r="E90" s="104"/>
    </row>
    <row r="91" spans="1:5" ht="15" hidden="1" x14ac:dyDescent="0.25">
      <c r="A91" s="102"/>
      <c r="B91" s="104"/>
      <c r="C91" s="104"/>
      <c r="D91" s="104"/>
      <c r="E91" s="104"/>
    </row>
    <row r="92" spans="1:5" ht="15" hidden="1" x14ac:dyDescent="0.25">
      <c r="A92" s="103"/>
      <c r="B92" s="104"/>
      <c r="C92" s="104"/>
      <c r="D92" s="104"/>
      <c r="E92" s="104"/>
    </row>
    <row r="93" spans="1:5" ht="15" x14ac:dyDescent="0.25">
      <c r="A93" s="102"/>
      <c r="B93" s="104"/>
      <c r="C93" s="104"/>
      <c r="D93" s="104"/>
      <c r="E93" s="104"/>
    </row>
    <row r="94" spans="1:5" ht="15.75" thickBot="1" x14ac:dyDescent="0.3">
      <c r="A94" s="117"/>
      <c r="B94" s="118"/>
      <c r="C94" s="118"/>
      <c r="D94" s="118"/>
      <c r="E94" s="118"/>
    </row>
    <row r="95" spans="1:5" ht="18.600000000000001" customHeight="1" x14ac:dyDescent="0.3">
      <c r="A95" s="67" t="s">
        <v>99</v>
      </c>
      <c r="B95" s="68"/>
      <c r="C95" s="68"/>
      <c r="D95" s="68"/>
      <c r="E95" s="69"/>
    </row>
    <row r="96" spans="1:5" ht="17.45" customHeight="1" thickBot="1" x14ac:dyDescent="0.3">
      <c r="A96" s="57" t="s">
        <v>100</v>
      </c>
      <c r="B96" s="70" t="s">
        <v>84</v>
      </c>
      <c r="C96" s="70"/>
      <c r="D96" s="70"/>
      <c r="E96" s="71"/>
    </row>
    <row r="97" spans="1:5" ht="73.900000000000006" customHeight="1" thickBot="1" x14ac:dyDescent="0.3">
      <c r="A97" s="60"/>
      <c r="B97" s="72"/>
      <c r="C97" s="73"/>
      <c r="D97" s="73"/>
      <c r="E97" s="74"/>
    </row>
  </sheetData>
  <sheetProtection formatColumns="0"/>
  <dataConsolidate/>
  <mergeCells count="67">
    <mergeCell ref="A1:A3"/>
    <mergeCell ref="B1:D1"/>
    <mergeCell ref="B2:D2"/>
    <mergeCell ref="B3:D3"/>
    <mergeCell ref="D67:E67"/>
    <mergeCell ref="B75:C76"/>
    <mergeCell ref="B70:C72"/>
    <mergeCell ref="B73:C74"/>
    <mergeCell ref="D75:E76"/>
    <mergeCell ref="D68:E69"/>
    <mergeCell ref="D70:E72"/>
    <mergeCell ref="D73:E74"/>
    <mergeCell ref="A93:A94"/>
    <mergeCell ref="B89:C90"/>
    <mergeCell ref="D89:E90"/>
    <mergeCell ref="B91:C92"/>
    <mergeCell ref="D91:E92"/>
    <mergeCell ref="B93:C94"/>
    <mergeCell ref="D93:E94"/>
    <mergeCell ref="A89:A90"/>
    <mergeCell ref="A85:A86"/>
    <mergeCell ref="A87:A88"/>
    <mergeCell ref="B87:C88"/>
    <mergeCell ref="D87:E88"/>
    <mergeCell ref="A91:A92"/>
    <mergeCell ref="B85:C86"/>
    <mergeCell ref="D85:E86"/>
    <mergeCell ref="A79:A80"/>
    <mergeCell ref="B81:C82"/>
    <mergeCell ref="D81:E82"/>
    <mergeCell ref="B83:C84"/>
    <mergeCell ref="D83:E84"/>
    <mergeCell ref="A83:A84"/>
    <mergeCell ref="B79:C80"/>
    <mergeCell ref="D79:E80"/>
    <mergeCell ref="B77:C78"/>
    <mergeCell ref="D77:E78"/>
    <mergeCell ref="A12:E12"/>
    <mergeCell ref="A55:E56"/>
    <mergeCell ref="A57:E57"/>
    <mergeCell ref="A59:E59"/>
    <mergeCell ref="A60:E60"/>
    <mergeCell ref="B34:E34"/>
    <mergeCell ref="A43:E43"/>
    <mergeCell ref="C47:D47"/>
    <mergeCell ref="A49:E49"/>
    <mergeCell ref="A50:E50"/>
    <mergeCell ref="B20:D20"/>
    <mergeCell ref="A31:B31"/>
    <mergeCell ref="A32:B32"/>
    <mergeCell ref="A77:A78"/>
    <mergeCell ref="A95:E95"/>
    <mergeCell ref="B96:E96"/>
    <mergeCell ref="B97:E97"/>
    <mergeCell ref="D31:E31"/>
    <mergeCell ref="D32:E32"/>
    <mergeCell ref="A36:E41"/>
    <mergeCell ref="A65:E65"/>
    <mergeCell ref="A68:A69"/>
    <mergeCell ref="B66:E66"/>
    <mergeCell ref="B68:C69"/>
    <mergeCell ref="A66:A67"/>
    <mergeCell ref="B67:C67"/>
    <mergeCell ref="A70:A72"/>
    <mergeCell ref="A73:A74"/>
    <mergeCell ref="A75:A76"/>
    <mergeCell ref="A81:A82"/>
  </mergeCells>
  <conditionalFormatting sqref="E1:E3">
    <cfRule type="colorScale" priority="1">
      <colorScale>
        <cfvo type="min"/>
        <cfvo type="max"/>
        <color rgb="FF63BE7B"/>
        <color rgb="FFFCFCFF"/>
      </colorScale>
    </cfRule>
  </conditionalFormatting>
  <conditionalFormatting sqref="E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{BC456678-B51A-43B0-BF25-FE2D85E02EDB}</x14:id>
        </ext>
      </extLst>
    </cfRule>
  </conditionalFormatting>
  <dataValidations count="10">
    <dataValidation type="whole" operator="greaterThan" allowBlank="1" showInputMessage="1" showErrorMessage="1" sqref="B16:B17" xr:uid="{00000000-0002-0000-0000-000000000000}">
      <formula1>0</formula1>
    </dataValidation>
    <dataValidation type="list" showInputMessage="1" showErrorMessage="1" sqref="A53" xr:uid="{00000000-0002-0000-0000-000001000000}">
      <formula1>$O$5:$O$6</formula1>
    </dataValidation>
    <dataValidation type="list" allowBlank="1" showInputMessage="1" showErrorMessage="1" sqref="A32:B32 A16" xr:uid="{00000000-0002-0000-0000-000003000000}">
      <formula1>$P$4:$P$9</formula1>
    </dataValidation>
    <dataValidation type="list" allowBlank="1" showInputMessage="1" showErrorMessage="1" sqref="A17:A18" xr:uid="{00000000-0002-0000-0000-000004000000}">
      <formula1>$P$5:$P$12</formula1>
    </dataValidation>
    <dataValidation type="list" allowBlank="1" showInputMessage="1" showErrorMessage="1" sqref="D29" xr:uid="{00000000-0002-0000-0000-000005000000}">
      <formula1>$P$30:$P$32</formula1>
    </dataValidation>
    <dataValidation type="list" allowBlank="1" showInputMessage="1" showErrorMessage="1" sqref="B29" xr:uid="{00000000-0002-0000-0000-000006000000}">
      <formula1>$P$21:$P$27</formula1>
    </dataValidation>
    <dataValidation type="list" allowBlank="1" showInputMessage="1" showErrorMessage="1" sqref="B10" xr:uid="{00000000-0002-0000-0000-000007000000}">
      <formula1>$P$33:$P$36</formula1>
    </dataValidation>
    <dataValidation type="list" allowBlank="1" showInputMessage="1" showErrorMessage="1" sqref="A97" xr:uid="{00000000-0002-0000-0000-000008000000}">
      <formula1>$P$22:$P$26</formula1>
    </dataValidation>
    <dataValidation type="list" allowBlank="1" showInputMessage="1" showErrorMessage="1" sqref="A68 A73:A94 A70" xr:uid="{00000000-0002-0000-0000-000009000000}">
      <formula1>$P$61:$P$71</formula1>
    </dataValidation>
    <dataValidation type="list" allowBlank="1" showInputMessage="1" showErrorMessage="1" sqref="A29" xr:uid="{00000000-0002-0000-0000-000002000000}">
      <formula1>$P$14:$P$19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456678-B51A-43B0-BF25-FE2D85E02EDB}">
            <x14:dataBar minLength="0" maxLength="100" negativeBarColorSameAsPositive="1" axisPosition="none">
              <x14:cfvo type="min"/>
              <x14:cfvo type="max"/>
            </x14:dataBar>
          </x14:cfRule>
          <xm:sqref>E3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listas!$J$2:$J$4</xm:f>
          </x14:formula1>
          <xm:sqref>C29</xm:sqref>
        </x14:dataValidation>
        <x14:dataValidation type="list" allowBlank="1" showInputMessage="1" showErrorMessage="1" xr:uid="{00000000-0002-0000-0000-00000B000000}">
          <x14:formula1>
            <xm:f>listas!$E$2:$E$4</xm:f>
          </x14:formula1>
          <xm:sqref>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L6"/>
  <sheetViews>
    <sheetView workbookViewId="0">
      <selection activeCell="A8" sqref="A8"/>
    </sheetView>
  </sheetViews>
  <sheetFormatPr baseColWidth="10" defaultRowHeight="15" x14ac:dyDescent="0.25"/>
  <cols>
    <col min="8" max="8" width="47" bestFit="1" customWidth="1"/>
    <col min="9" max="9" width="46.42578125" bestFit="1" customWidth="1"/>
    <col min="10" max="10" width="38.7109375" bestFit="1" customWidth="1"/>
    <col min="11" max="11" width="39.5703125" bestFit="1" customWidth="1"/>
  </cols>
  <sheetData>
    <row r="1" spans="1:12" x14ac:dyDescent="0.25">
      <c r="A1" s="11" t="s">
        <v>36</v>
      </c>
      <c r="B1" s="11" t="s">
        <v>37</v>
      </c>
      <c r="C1" s="11" t="s">
        <v>38</v>
      </c>
      <c r="D1" s="11" t="s">
        <v>39</v>
      </c>
      <c r="E1" s="11" t="s">
        <v>40</v>
      </c>
      <c r="F1" s="12" t="s">
        <v>48</v>
      </c>
      <c r="H1" s="11" t="s">
        <v>59</v>
      </c>
      <c r="I1" s="11" t="s">
        <v>60</v>
      </c>
      <c r="J1" s="11" t="s">
        <v>61</v>
      </c>
      <c r="K1" s="11" t="s">
        <v>62</v>
      </c>
      <c r="L1" s="11" t="s">
        <v>67</v>
      </c>
    </row>
    <row r="2" spans="1:12" ht="45" x14ac:dyDescent="0.25">
      <c r="A2" t="s">
        <v>49</v>
      </c>
      <c r="B2" t="s">
        <v>42</v>
      </c>
      <c r="C2" t="s">
        <v>50</v>
      </c>
      <c r="D2" t="s">
        <v>51</v>
      </c>
      <c r="E2" t="s">
        <v>52</v>
      </c>
      <c r="F2" s="13" t="s">
        <v>5</v>
      </c>
      <c r="H2" t="s">
        <v>64</v>
      </c>
      <c r="I2" t="s">
        <v>50</v>
      </c>
      <c r="J2" t="s">
        <v>51</v>
      </c>
      <c r="K2" t="s">
        <v>63</v>
      </c>
      <c r="L2" s="20" t="s">
        <v>21</v>
      </c>
    </row>
    <row r="3" spans="1:12" ht="30" x14ac:dyDescent="0.25">
      <c r="A3" t="s">
        <v>53</v>
      </c>
      <c r="B3" t="s">
        <v>54</v>
      </c>
      <c r="C3" t="s">
        <v>43</v>
      </c>
      <c r="D3" t="s">
        <v>55</v>
      </c>
      <c r="E3" t="s">
        <v>56</v>
      </c>
      <c r="F3" s="13" t="s">
        <v>30</v>
      </c>
      <c r="H3" t="s">
        <v>65</v>
      </c>
      <c r="I3" t="s">
        <v>43</v>
      </c>
      <c r="J3" t="s">
        <v>55</v>
      </c>
      <c r="K3" t="s">
        <v>56</v>
      </c>
      <c r="L3" s="20" t="s">
        <v>22</v>
      </c>
    </row>
    <row r="4" spans="1:12" x14ac:dyDescent="0.25">
      <c r="A4" t="s">
        <v>41</v>
      </c>
      <c r="B4" t="s">
        <v>57</v>
      </c>
      <c r="C4" t="s">
        <v>43</v>
      </c>
      <c r="D4" t="s">
        <v>44</v>
      </c>
      <c r="E4" t="s">
        <v>45</v>
      </c>
      <c r="F4" s="14" t="s">
        <v>7</v>
      </c>
      <c r="H4" t="s">
        <v>66</v>
      </c>
      <c r="J4" t="s">
        <v>44</v>
      </c>
      <c r="K4" t="s">
        <v>45</v>
      </c>
      <c r="L4" s="20" t="s">
        <v>23</v>
      </c>
    </row>
    <row r="5" spans="1:12" x14ac:dyDescent="0.25">
      <c r="F5" s="14" t="s">
        <v>34</v>
      </c>
      <c r="L5" s="20" t="s">
        <v>24</v>
      </c>
    </row>
    <row r="6" spans="1:12" x14ac:dyDescent="0.25">
      <c r="F6" s="14" t="s">
        <v>35</v>
      </c>
    </row>
  </sheetData>
  <sheetProtection algorithmName="SHA-512" hashValue="g4rE7Ix9KhHgC7aQG+UJQXjvCDFxzkksIb0M5SM6LX7lKPekzmJZk9Luv+gQg5BUqryRWL6tdJgtSM3Q3VGfVQ==" saltValue="F0Yy2A8r3IAIL+af+2lb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K41:M51"/>
  <sheetViews>
    <sheetView workbookViewId="0">
      <selection activeCell="F44" sqref="F44"/>
    </sheetView>
  </sheetViews>
  <sheetFormatPr baseColWidth="10" defaultRowHeight="15" x14ac:dyDescent="0.25"/>
  <sheetData>
    <row r="41" spans="11:13" ht="15.75" thickBot="1" x14ac:dyDescent="0.3"/>
    <row r="42" spans="11:13" ht="15.75" thickBot="1" x14ac:dyDescent="0.3">
      <c r="K42" s="16" t="s">
        <v>25</v>
      </c>
      <c r="L42" s="129" t="s">
        <v>26</v>
      </c>
      <c r="M42" s="130"/>
    </row>
    <row r="43" spans="11:13" ht="15.75" thickBot="1" x14ac:dyDescent="0.3">
      <c r="K43" s="17" t="s">
        <v>21</v>
      </c>
      <c r="L43" s="131" t="s">
        <v>58</v>
      </c>
      <c r="M43" s="132"/>
    </row>
    <row r="44" spans="11:13" ht="15.75" thickBot="1" x14ac:dyDescent="0.3">
      <c r="K44" s="17" t="s">
        <v>22</v>
      </c>
      <c r="L44" s="133"/>
      <c r="M44" s="134"/>
    </row>
    <row r="45" spans="11:13" ht="15.75" thickBot="1" x14ac:dyDescent="0.3">
      <c r="K45" s="17" t="s">
        <v>23</v>
      </c>
      <c r="L45" s="133"/>
      <c r="M45" s="134"/>
    </row>
    <row r="46" spans="11:13" ht="15.75" thickBot="1" x14ac:dyDescent="0.3">
      <c r="K46" s="17" t="s">
        <v>24</v>
      </c>
      <c r="L46" s="135"/>
      <c r="M46" s="136"/>
    </row>
    <row r="47" spans="11:13" ht="37.5" customHeight="1" thickBot="1" x14ac:dyDescent="0.3">
      <c r="K47" s="137" t="s">
        <v>5</v>
      </c>
      <c r="L47" s="138"/>
      <c r="M47" s="18"/>
    </row>
    <row r="48" spans="11:13" ht="19.5" thickBot="1" x14ac:dyDescent="0.3">
      <c r="K48" s="137" t="s">
        <v>30</v>
      </c>
      <c r="L48" s="138"/>
      <c r="M48" s="18"/>
    </row>
    <row r="49" spans="11:13" ht="19.5" thickBot="1" x14ac:dyDescent="0.3">
      <c r="K49" s="127" t="s">
        <v>7</v>
      </c>
      <c r="L49" s="128"/>
      <c r="M49" s="18"/>
    </row>
    <row r="50" spans="11:13" ht="19.5" thickBot="1" x14ac:dyDescent="0.3">
      <c r="K50" s="127" t="s">
        <v>34</v>
      </c>
      <c r="L50" s="128"/>
      <c r="M50" s="18"/>
    </row>
    <row r="51" spans="11:13" ht="19.5" thickBot="1" x14ac:dyDescent="0.3">
      <c r="K51" s="127" t="s">
        <v>35</v>
      </c>
      <c r="L51" s="128"/>
      <c r="M51" s="18"/>
    </row>
  </sheetData>
  <sheetProtection algorithmName="SHA-512" hashValue="wT25RVGAlt8P5MooO/J2Ak1CMXoiDOWKajJtV/lGU1zSSuaja2EqVzXt56ZEahYredZmjkuH8Fg8LEedARlxdg==" saltValue="+Z8kdItEffIgQODnuUziwA==" spinCount="100000" sheet="1" objects="1" scenarios="1"/>
  <mergeCells count="7">
    <mergeCell ref="K51:L51"/>
    <mergeCell ref="L42:M42"/>
    <mergeCell ref="L43:M46"/>
    <mergeCell ref="K47:L47"/>
    <mergeCell ref="K48:L48"/>
    <mergeCell ref="K49:L49"/>
    <mergeCell ref="K50:L5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2FD7-F1D8-49E0-903D-1B7253150A16}">
  <dimension ref="A2:D17"/>
  <sheetViews>
    <sheetView workbookViewId="0">
      <selection activeCell="D17" sqref="D17"/>
    </sheetView>
  </sheetViews>
  <sheetFormatPr baseColWidth="10" defaultRowHeight="15" x14ac:dyDescent="0.25"/>
  <cols>
    <col min="1" max="1" width="29" customWidth="1"/>
    <col min="2" max="2" width="9.5703125" customWidth="1"/>
    <col min="3" max="3" width="38.140625" customWidth="1"/>
    <col min="4" max="4" width="23.42578125" customWidth="1"/>
  </cols>
  <sheetData>
    <row r="2" spans="1:4" ht="15.75" x14ac:dyDescent="0.25">
      <c r="A2" s="139" t="s">
        <v>117</v>
      </c>
      <c r="B2" s="139" t="s">
        <v>118</v>
      </c>
      <c r="C2" s="139" t="s">
        <v>119</v>
      </c>
      <c r="D2" s="139" t="s">
        <v>120</v>
      </c>
    </row>
    <row r="3" spans="1:4" ht="26.25" customHeight="1" x14ac:dyDescent="0.25">
      <c r="A3" s="140" t="s">
        <v>121</v>
      </c>
      <c r="B3" s="141">
        <v>1</v>
      </c>
      <c r="C3" s="140" t="s">
        <v>122</v>
      </c>
      <c r="D3" s="142">
        <v>4</v>
      </c>
    </row>
    <row r="4" spans="1:4" ht="31.5" customHeight="1" x14ac:dyDescent="0.25">
      <c r="A4" s="140" t="s">
        <v>121</v>
      </c>
      <c r="B4" s="141">
        <v>2</v>
      </c>
      <c r="C4" s="140" t="s">
        <v>122</v>
      </c>
      <c r="D4" s="142">
        <v>4</v>
      </c>
    </row>
    <row r="5" spans="1:4" ht="15.75" x14ac:dyDescent="0.25">
      <c r="A5" s="143"/>
      <c r="B5" s="143"/>
      <c r="C5" s="143"/>
      <c r="D5" s="144">
        <v>5</v>
      </c>
    </row>
    <row r="6" spans="1:4" ht="15.75" x14ac:dyDescent="0.25">
      <c r="A6" s="143"/>
      <c r="B6" s="143"/>
      <c r="C6" s="143"/>
      <c r="D6" s="144"/>
    </row>
    <row r="7" spans="1:4" ht="15.75" x14ac:dyDescent="0.25">
      <c r="A7" s="143"/>
      <c r="B7" s="143"/>
      <c r="C7" s="143"/>
      <c r="D7" s="144"/>
    </row>
    <row r="8" spans="1:4" ht="15.75" x14ac:dyDescent="0.25">
      <c r="A8" s="143"/>
      <c r="B8" s="143"/>
      <c r="C8" s="143"/>
      <c r="D8" s="144"/>
    </row>
    <row r="9" spans="1:4" ht="15.75" x14ac:dyDescent="0.25">
      <c r="A9" s="143"/>
      <c r="B9" s="143"/>
      <c r="C9" s="143"/>
      <c r="D9" s="144"/>
    </row>
    <row r="10" spans="1:4" ht="15.75" x14ac:dyDescent="0.25">
      <c r="A10" s="143"/>
      <c r="B10" s="143"/>
      <c r="C10" s="143"/>
      <c r="D10" s="144"/>
    </row>
    <row r="11" spans="1:4" ht="15.75" x14ac:dyDescent="0.25">
      <c r="A11" s="143"/>
      <c r="B11" s="143"/>
      <c r="C11" s="143"/>
      <c r="D11" s="144"/>
    </row>
    <row r="12" spans="1:4" ht="15.75" x14ac:dyDescent="0.25">
      <c r="A12" s="143"/>
      <c r="B12" s="143"/>
      <c r="C12" s="143"/>
      <c r="D12" s="144"/>
    </row>
    <row r="13" spans="1:4" ht="15.75" x14ac:dyDescent="0.25">
      <c r="A13" s="143"/>
      <c r="B13" s="143"/>
      <c r="C13" s="143"/>
      <c r="D13" s="144"/>
    </row>
    <row r="14" spans="1:4" ht="15.75" x14ac:dyDescent="0.25">
      <c r="A14" s="143"/>
      <c r="B14" s="143"/>
      <c r="C14" s="143"/>
      <c r="D14" s="144"/>
    </row>
    <row r="15" spans="1:4" ht="15.75" x14ac:dyDescent="0.25">
      <c r="A15" s="143"/>
      <c r="B15" s="143"/>
      <c r="C15" s="143"/>
      <c r="D15" s="144"/>
    </row>
    <row r="16" spans="1:4" ht="15.75" x14ac:dyDescent="0.25">
      <c r="A16" s="143"/>
      <c r="B16" s="143"/>
      <c r="C16" s="143"/>
      <c r="D16" s="144"/>
    </row>
    <row r="17" spans="1:4" ht="15.75" x14ac:dyDescent="0.25">
      <c r="A17" s="145" t="s">
        <v>123</v>
      </c>
      <c r="B17" s="145"/>
      <c r="C17" s="146"/>
      <c r="D17" s="147">
        <f>SUM(D3:D16)</f>
        <v>13</v>
      </c>
    </row>
  </sheetData>
  <mergeCells count="1"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http://schemas.microsoft.com/sharepoint.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11BC1C208B0A499E83F091C46062E2" ma:contentTypeVersion="11" ma:contentTypeDescription="Crear nuevo documento." ma:contentTypeScope="" ma:versionID="1cbc48416c1c332f63a95b12a3e08fe9">
  <xsd:schema xmlns:xsd="http://www.w3.org/2001/XMLSchema" xmlns:xs="http://www.w3.org/2001/XMLSchema" xmlns:p="http://schemas.microsoft.com/office/2006/metadata/properties" xmlns:ns3="http://schemas.microsoft.com/sharepoint.v3" targetNamespace="http://schemas.microsoft.com/office/2006/metadata/properties" ma:root="true" ma:fieldsID="2723aceaa0dfa8fcaa689fb833ee7b5f" ns3:_=""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Description0" ma:index="9" nillable="true" ma:displayName="Description" ma:hidden="true" ma:internalName="Description0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3E21-E1D9-4406-98F1-D0E32AF6819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.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B37667-91D8-4F30-A1D5-C403CFDAC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41200B-8445-420D-9F5D-822485B3E6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AUDITORIA CUMPLIMIENTO</vt:lpstr>
      <vt:lpstr>listas</vt:lpstr>
      <vt:lpstr>Hoja1</vt:lpstr>
      <vt:lpstr>INCORRECCIONES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9 Determinación Materialidad e incidencia en el  concepto AC FINAL</dc:title>
  <dc:creator>Luz Adriana Leon Rodríguez (CGR)</dc:creator>
  <cp:lastModifiedBy>CONTRALORIA</cp:lastModifiedBy>
  <cp:lastPrinted>2017-10-03T16:46:48Z</cp:lastPrinted>
  <dcterms:created xsi:type="dcterms:W3CDTF">2016-02-11T19:00:08Z</dcterms:created>
  <dcterms:modified xsi:type="dcterms:W3CDTF">2021-02-05T20:15:12Z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0x0101005C11BC1C208B0A499E83F091C46062E2</vt:lpwstr>
  </property>
  <property fmtid="{D5CDD505-2E9C-101B-9397-08002B2CF9AE}" pid="3" name="WorkflowChangePath">
    <vt:lpwstr>5d2d063a-131d-4ee6-a7d9-152b878cc394,2;5d2d063a-131d-4ee6-a7d9-152b878cc394,2;</vt:lpwstr>
  </property>
  <property fmtid="{D5CDD505-2E9C-101B-9397-08002B2CF9AE}" pid="4" name="Descargar">
    <vt:lpwstr>http://clic-online.contraloria.gov.co/Gua Auditora Cumplimiento/Anexos/Formato 9 Determinación Materialidad e incidencia en el  concepto AC FINAL.xlsx, Descargar</vt:lpwstr>
  </property>
</Properties>
</file>